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Ingresos" sheetId="1" r:id="rId1"/>
    <sheet name="Gastos" sheetId="2" r:id="rId2"/>
    <sheet name="Bs Inversión" sheetId="3" r:id="rId3"/>
  </sheets>
  <definedNames/>
  <calcPr fullCalcOnLoad="1"/>
</workbook>
</file>

<file path=xl/sharedStrings.xml><?xml version="1.0" encoding="utf-8"?>
<sst xmlns="http://schemas.openxmlformats.org/spreadsheetml/2006/main" count="97" uniqueCount="65">
  <si>
    <t>Anotación</t>
  </si>
  <si>
    <t>Nº Factura</t>
  </si>
  <si>
    <t xml:space="preserve">Fecha </t>
  </si>
  <si>
    <t xml:space="preserve">Cliente </t>
  </si>
  <si>
    <t>Descripción</t>
  </si>
  <si>
    <t>Base Imponible</t>
  </si>
  <si>
    <t>IVA</t>
  </si>
  <si>
    <t>TOTAL</t>
  </si>
  <si>
    <t>Proveedor</t>
  </si>
  <si>
    <t xml:space="preserve">Proveedor </t>
  </si>
  <si>
    <t>Amort. Acumulada</t>
  </si>
  <si>
    <t>Gastos sin IVA</t>
  </si>
  <si>
    <t>Retenciones</t>
  </si>
  <si>
    <t>F69 (IVA)</t>
  </si>
  <si>
    <t>…</t>
  </si>
  <si>
    <t>Academia Mates</t>
  </si>
  <si>
    <t>Abogados SL</t>
  </si>
  <si>
    <t>Zapatería Iruña</t>
  </si>
  <si>
    <t>Folletos propaganda</t>
  </si>
  <si>
    <t>Cartel y folletos</t>
  </si>
  <si>
    <t>Creación página web</t>
  </si>
  <si>
    <t>Particular</t>
  </si>
  <si>
    <t>QUE FACTURAN A EMPRESAS</t>
  </si>
  <si>
    <t>130(IRPF)</t>
  </si>
  <si>
    <t>Vodafone</t>
  </si>
  <si>
    <t>Tesorería SS</t>
  </si>
  <si>
    <t>cuota autónomos</t>
  </si>
  <si>
    <t>Tienda juguetes</t>
  </si>
  <si>
    <t xml:space="preserve">papelería </t>
  </si>
  <si>
    <t>material de oficina</t>
  </si>
  <si>
    <t>iberdrola</t>
  </si>
  <si>
    <t>amortización mobiliario</t>
  </si>
  <si>
    <t>amortización equipo informático</t>
  </si>
  <si>
    <t>Mubles X</t>
  </si>
  <si>
    <t>Informática Y</t>
  </si>
  <si>
    <t>mesas y sillas</t>
  </si>
  <si>
    <t>ordenadores</t>
  </si>
  <si>
    <t>130 (IRPF)</t>
  </si>
  <si>
    <t>I-G</t>
  </si>
  <si>
    <t>anualizado</t>
  </si>
  <si>
    <t>tramo</t>
  </si>
  <si>
    <t>F69</t>
  </si>
  <si>
    <t>reperc-soport</t>
  </si>
  <si>
    <t>pago trimestral</t>
  </si>
  <si>
    <t>menos retención</t>
  </si>
  <si>
    <t>Diseño camiseta</t>
  </si>
  <si>
    <t>Tipo</t>
  </si>
  <si>
    <t xml:space="preserve"> -</t>
  </si>
  <si>
    <t>móvil enero</t>
  </si>
  <si>
    <t>Gasolinera</t>
  </si>
  <si>
    <t>gasolina (40€)</t>
  </si>
  <si>
    <t>RECUERDA:</t>
  </si>
  <si>
    <t xml:space="preserve"> - la amortización la calculamos desde la base imponible</t>
  </si>
  <si>
    <t xml:space="preserve"> - hay que acordarse de incluir el IVA en el libro de gastos en el momento que se generó</t>
  </si>
  <si>
    <t xml:space="preserve"> - la amortización la pasaremos a gasto o bien todo a 31 de diciembre o bien una cuarta parte cada trimestre</t>
  </si>
  <si>
    <t>LIBRO DE GASTOS</t>
  </si>
  <si>
    <t>LIBRO DE BIENES DE INVERSIÓN</t>
  </si>
  <si>
    <t>LIBRO DE INGRESOS</t>
  </si>
  <si>
    <t>SOLO PARA ACTVS. PROFESIONALES</t>
  </si>
  <si>
    <t>CIF</t>
  </si>
  <si>
    <t>luz</t>
  </si>
  <si>
    <t>BI</t>
  </si>
  <si>
    <t xml:space="preserve">Total Gastos </t>
  </si>
  <si>
    <t>Amort. 12</t>
  </si>
  <si>
    <t>Amort.13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</si>
</sst>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24"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color indexed="62"/>
      <name val="Calibri"/>
      <family val="2"/>
    </font>
    <font>
      <sz val="8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17" borderId="0" xfId="0" applyFont="1" applyFill="1" applyAlignment="1">
      <alignment horizontal="left"/>
    </xf>
    <xf numFmtId="0" fontId="2" fillId="17" borderId="0" xfId="0" applyFont="1" applyFill="1" applyAlignment="1">
      <alignment/>
    </xf>
    <xf numFmtId="0" fontId="1" fillId="17" borderId="0" xfId="0" applyFont="1" applyFill="1" applyAlignment="1">
      <alignment horizontal="right"/>
    </xf>
    <xf numFmtId="0" fontId="2" fillId="17" borderId="0" xfId="0" applyFont="1" applyFill="1" applyAlignment="1">
      <alignment horizontal="right"/>
    </xf>
    <xf numFmtId="0" fontId="2" fillId="17" borderId="12" xfId="0" applyFont="1" applyFill="1" applyBorder="1" applyAlignment="1">
      <alignment horizontal="left"/>
    </xf>
    <xf numFmtId="9" fontId="2" fillId="17" borderId="0" xfId="0" applyNumberFormat="1" applyFont="1" applyFill="1" applyAlignment="1">
      <alignment/>
    </xf>
    <xf numFmtId="0" fontId="2" fillId="17" borderId="12" xfId="0" applyFont="1" applyFill="1" applyBorder="1" applyAlignment="1">
      <alignment/>
    </xf>
    <xf numFmtId="0" fontId="2" fillId="4" borderId="13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4" fillId="19" borderId="1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9" fontId="5" fillId="0" borderId="0" xfId="0" applyNumberFormat="1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14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4" fillId="19" borderId="11" xfId="0" applyFont="1" applyFill="1" applyBorder="1" applyAlignment="1">
      <alignment horizontal="center" vertical="top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19" borderId="0" xfId="0" applyFont="1" applyFill="1" applyAlignment="1">
      <alignment/>
    </xf>
    <xf numFmtId="0" fontId="4" fillId="19" borderId="0" xfId="0" applyFont="1" applyFill="1" applyAlignment="1">
      <alignment horizontal="center"/>
    </xf>
    <xf numFmtId="0" fontId="3" fillId="15" borderId="13" xfId="0" applyFont="1" applyFill="1" applyBorder="1" applyAlignment="1">
      <alignment horizontal="center"/>
    </xf>
    <xf numFmtId="0" fontId="6" fillId="15" borderId="13" xfId="0" applyFont="1" applyFill="1" applyBorder="1" applyAlignment="1">
      <alignment horizontal="center"/>
    </xf>
    <xf numFmtId="0" fontId="1" fillId="14" borderId="10" xfId="0" applyFont="1" applyFill="1" applyBorder="1" applyAlignment="1">
      <alignment horizontal="center" vertical="top"/>
    </xf>
    <xf numFmtId="0" fontId="1" fillId="14" borderId="15" xfId="0" applyFont="1" applyFill="1" applyBorder="1" applyAlignment="1">
      <alignment horizontal="center" vertical="top"/>
    </xf>
    <xf numFmtId="14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14" borderId="11" xfId="0" applyFont="1" applyFill="1" applyBorder="1" applyAlignment="1">
      <alignment/>
    </xf>
    <xf numFmtId="0" fontId="1" fillId="14" borderId="10" xfId="0" applyFont="1" applyFill="1" applyBorder="1" applyAlignment="1">
      <alignment/>
    </xf>
    <xf numFmtId="0" fontId="1" fillId="1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 vertical="top"/>
    </xf>
    <xf numFmtId="0" fontId="1" fillId="24" borderId="17" xfId="0" applyFont="1" applyFill="1" applyBorder="1" applyAlignment="1">
      <alignment horizontal="center" vertical="top"/>
    </xf>
    <xf numFmtId="0" fontId="1" fillId="24" borderId="18" xfId="0" applyFont="1" applyFill="1" applyBorder="1" applyAlignment="1">
      <alignment horizontal="center" vertical="top"/>
    </xf>
    <xf numFmtId="0" fontId="1" fillId="24" borderId="19" xfId="0" applyFont="1" applyFill="1" applyBorder="1" applyAlignment="1">
      <alignment horizontal="center"/>
    </xf>
    <xf numFmtId="0" fontId="1" fillId="24" borderId="20" xfId="0" applyFont="1" applyFill="1" applyBorder="1" applyAlignment="1">
      <alignment horizontal="center"/>
    </xf>
    <xf numFmtId="0" fontId="1" fillId="24" borderId="21" xfId="0" applyFont="1" applyFill="1" applyBorder="1" applyAlignment="1">
      <alignment horizontal="center"/>
    </xf>
    <xf numFmtId="0" fontId="1" fillId="24" borderId="22" xfId="0" applyFont="1" applyFill="1" applyBorder="1" applyAlignment="1">
      <alignment horizontal="center" vertical="top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/>
    </xf>
    <xf numFmtId="0" fontId="1" fillId="24" borderId="24" xfId="0" applyFont="1" applyFill="1" applyBorder="1" applyAlignment="1">
      <alignment horizontal="center"/>
    </xf>
    <xf numFmtId="0" fontId="4" fillId="19" borderId="16" xfId="0" applyFont="1" applyFill="1" applyBorder="1" applyAlignment="1">
      <alignment horizontal="center" vertical="top"/>
    </xf>
    <xf numFmtId="0" fontId="3" fillId="7" borderId="13" xfId="0" applyFont="1" applyFill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7" fillId="7" borderId="13" xfId="0" applyFont="1" applyFill="1" applyBorder="1" applyAlignment="1">
      <alignment/>
    </xf>
    <xf numFmtId="0" fontId="4" fillId="19" borderId="17" xfId="0" applyFont="1" applyFill="1" applyBorder="1" applyAlignment="1">
      <alignment horizontal="center" vertical="top"/>
    </xf>
    <xf numFmtId="0" fontId="4" fillId="19" borderId="18" xfId="0" applyFont="1" applyFill="1" applyBorder="1" applyAlignment="1">
      <alignment horizontal="center" vertical="top"/>
    </xf>
    <xf numFmtId="0" fontId="4" fillId="19" borderId="20" xfId="0" applyFont="1" applyFill="1" applyBorder="1" applyAlignment="1">
      <alignment horizontal="center" vertical="top"/>
    </xf>
    <xf numFmtId="0" fontId="4" fillId="19" borderId="21" xfId="0" applyFont="1" applyFill="1" applyBorder="1" applyAlignment="1">
      <alignment horizontal="center" vertical="top"/>
    </xf>
    <xf numFmtId="0" fontId="1" fillId="14" borderId="16" xfId="0" applyFont="1" applyFill="1" applyBorder="1" applyAlignment="1">
      <alignment horizontal="center" vertical="top"/>
    </xf>
    <xf numFmtId="0" fontId="1" fillId="14" borderId="17" xfId="0" applyFont="1" applyFill="1" applyBorder="1" applyAlignment="1">
      <alignment horizontal="center" vertical="top"/>
    </xf>
    <xf numFmtId="0" fontId="1" fillId="14" borderId="18" xfId="0" applyFont="1" applyFill="1" applyBorder="1" applyAlignment="1">
      <alignment horizontal="center" vertical="top"/>
    </xf>
    <xf numFmtId="0" fontId="2" fillId="25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1" fillId="14" borderId="19" xfId="0" applyFont="1" applyFill="1" applyBorder="1" applyAlignment="1">
      <alignment horizontal="center"/>
    </xf>
    <xf numFmtId="0" fontId="1" fillId="14" borderId="20" xfId="0" applyFont="1" applyFill="1" applyBorder="1" applyAlignment="1">
      <alignment horizontal="center"/>
    </xf>
    <xf numFmtId="0" fontId="1" fillId="14" borderId="21" xfId="0" applyFont="1" applyFill="1" applyBorder="1" applyAlignment="1">
      <alignment horizontal="center"/>
    </xf>
    <xf numFmtId="0" fontId="2" fillId="26" borderId="0" xfId="0" applyFont="1" applyFill="1" applyBorder="1" applyAlignment="1">
      <alignment horizontal="center"/>
    </xf>
    <xf numFmtId="0" fontId="2" fillId="26" borderId="25" xfId="0" applyFont="1" applyFill="1" applyBorder="1" applyAlignment="1">
      <alignment horizontal="center"/>
    </xf>
    <xf numFmtId="0" fontId="4" fillId="19" borderId="19" xfId="0" applyFont="1" applyFill="1" applyBorder="1" applyAlignment="1">
      <alignment horizontal="center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619125</xdr:colOff>
      <xdr:row>15</xdr:row>
      <xdr:rowOff>85725</xdr:rowOff>
    </xdr:from>
    <xdr:to>
      <xdr:col>9</xdr:col>
      <xdr:colOff>247650</xdr:colOff>
      <xdr:row>20</xdr:row>
      <xdr:rowOff>19050</xdr:rowOff>
    </xdr:to>
    <xdr:sp>
      <xdr:nvSpPr>
        <xdr:cNvPr id="1" name="3 Conector recto de flecha"/>
        <xdr:cNvSpPr>
          <a:spLocks/>
        </xdr:cNvSpPr>
      </xdr:nvSpPr>
      <xdr:spPr>
        <a:xfrm flipH="1" flipV="1">
          <a:off x="4514850" y="2247900"/>
          <a:ext cx="1219200" cy="838200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342900</xdr:colOff>
      <xdr:row>15</xdr:row>
      <xdr:rowOff>76200</xdr:rowOff>
    </xdr:from>
    <xdr:to>
      <xdr:col>9</xdr:col>
      <xdr:colOff>342900</xdr:colOff>
      <xdr:row>20</xdr:row>
      <xdr:rowOff>0</xdr:rowOff>
    </xdr:to>
    <xdr:sp>
      <xdr:nvSpPr>
        <xdr:cNvPr id="2" name="6 Conector recto de flecha"/>
        <xdr:cNvSpPr>
          <a:spLocks/>
        </xdr:cNvSpPr>
      </xdr:nvSpPr>
      <xdr:spPr>
        <a:xfrm flipH="1" flipV="1">
          <a:off x="5048250" y="2238375"/>
          <a:ext cx="781050" cy="828675"/>
        </a:xfrm>
        <a:prstGeom prst="straightConnector1">
          <a:avLst/>
        </a:prstGeom>
        <a:noFill/>
        <a:ln w="2857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C1">
      <selection activeCell="H26" sqref="H26"/>
    </sheetView>
  </sheetViews>
  <sheetFormatPr defaultColWidth="11.00390625" defaultRowHeight="15"/>
  <cols>
    <col min="1" max="1" width="11.8515625" style="2" customWidth="1"/>
    <col min="2" max="2" width="11.00390625" style="2" customWidth="1"/>
    <col min="3" max="3" width="12.57421875" style="2" customWidth="1"/>
    <col min="4" max="4" width="15.00390625" style="2" customWidth="1"/>
    <col min="5" max="5" width="6.57421875" style="2" customWidth="1"/>
    <col min="6" max="6" width="18.421875" style="2" customWidth="1"/>
    <col min="7" max="7" width="13.8515625" style="2" customWidth="1"/>
    <col min="8" max="8" width="8.00390625" style="2" customWidth="1"/>
    <col min="9" max="9" width="7.8515625" style="2" customWidth="1"/>
    <col min="10" max="10" width="8.28125" style="2" customWidth="1"/>
    <col min="11" max="11" width="13.57421875" style="2" customWidth="1"/>
    <col min="12" max="16384" width="11.00390625" style="2" customWidth="1"/>
  </cols>
  <sheetData>
    <row r="1" ht="12.75">
      <c r="K1" s="23" t="s">
        <v>58</v>
      </c>
    </row>
    <row r="2" spans="1:11" ht="13.5" thickBot="1">
      <c r="A2" s="2" t="s">
        <v>57</v>
      </c>
      <c r="C2" s="23" t="s">
        <v>57</v>
      </c>
      <c r="K2" s="23" t="s">
        <v>22</v>
      </c>
    </row>
    <row r="3" spans="1:11" ht="12.75">
      <c r="A3" s="1" t="s">
        <v>0</v>
      </c>
      <c r="B3" s="1" t="s">
        <v>2</v>
      </c>
      <c r="C3" s="1" t="s">
        <v>1</v>
      </c>
      <c r="D3" s="1" t="s">
        <v>3</v>
      </c>
      <c r="E3" s="1" t="s">
        <v>59</v>
      </c>
      <c r="F3" s="1" t="s">
        <v>4</v>
      </c>
      <c r="G3" s="53" t="s">
        <v>5</v>
      </c>
      <c r="H3" s="54" t="s">
        <v>46</v>
      </c>
      <c r="I3" s="54" t="s">
        <v>6</v>
      </c>
      <c r="J3" s="55" t="s">
        <v>7</v>
      </c>
      <c r="K3" s="59" t="s">
        <v>12</v>
      </c>
    </row>
    <row r="4" spans="1:11" ht="12.75">
      <c r="A4" s="3">
        <v>1</v>
      </c>
      <c r="B4" s="8">
        <v>39828</v>
      </c>
      <c r="C4" s="9">
        <v>1</v>
      </c>
      <c r="D4" s="3" t="s">
        <v>17</v>
      </c>
      <c r="E4" s="3"/>
      <c r="F4" s="3" t="s">
        <v>20</v>
      </c>
      <c r="G4" s="19">
        <v>1000</v>
      </c>
      <c r="H4" s="10">
        <v>0.21</v>
      </c>
      <c r="I4" s="9">
        <f aca="true" t="shared" si="0" ref="I4:I9">+G4*H4</f>
        <v>210</v>
      </c>
      <c r="J4" s="20">
        <f>+G4+I4-K4</f>
        <v>1060</v>
      </c>
      <c r="K4" s="60">
        <f>+G4*0.15</f>
        <v>150</v>
      </c>
    </row>
    <row r="5" spans="1:11" ht="12.75">
      <c r="A5" s="3">
        <v>2</v>
      </c>
      <c r="B5" s="8">
        <v>39838</v>
      </c>
      <c r="C5" s="9">
        <v>2</v>
      </c>
      <c r="D5" s="3" t="s">
        <v>15</v>
      </c>
      <c r="E5" s="3"/>
      <c r="F5" s="3" t="s">
        <v>18</v>
      </c>
      <c r="G5" s="19">
        <v>300</v>
      </c>
      <c r="H5" s="10">
        <v>0.21</v>
      </c>
      <c r="I5" s="9">
        <f t="shared" si="0"/>
        <v>63</v>
      </c>
      <c r="J5" s="20">
        <f>+G5+I5</f>
        <v>363</v>
      </c>
      <c r="K5" s="60">
        <f>+G5*0.15</f>
        <v>45</v>
      </c>
    </row>
    <row r="6" spans="1:11" ht="12.75">
      <c r="A6" s="3">
        <v>3</v>
      </c>
      <c r="B6" s="8">
        <v>39857</v>
      </c>
      <c r="C6" s="9">
        <v>3</v>
      </c>
      <c r="D6" s="3" t="s">
        <v>21</v>
      </c>
      <c r="E6" s="3"/>
      <c r="F6" s="3" t="s">
        <v>19</v>
      </c>
      <c r="G6" s="19">
        <v>200</v>
      </c>
      <c r="H6" s="10">
        <v>0.21</v>
      </c>
      <c r="I6" s="9">
        <f t="shared" si="0"/>
        <v>42</v>
      </c>
      <c r="J6" s="20">
        <f>+G6+I6</f>
        <v>242</v>
      </c>
      <c r="K6" s="60"/>
    </row>
    <row r="7" spans="1:11" ht="12.75">
      <c r="A7" s="4">
        <v>4</v>
      </c>
      <c r="B7" s="8">
        <v>39873</v>
      </c>
      <c r="C7" s="9">
        <v>4</v>
      </c>
      <c r="D7" s="3" t="s">
        <v>16</v>
      </c>
      <c r="E7" s="3"/>
      <c r="F7" s="3" t="s">
        <v>20</v>
      </c>
      <c r="G7" s="19">
        <v>500</v>
      </c>
      <c r="H7" s="10">
        <v>0.21</v>
      </c>
      <c r="I7" s="9">
        <f t="shared" si="0"/>
        <v>105</v>
      </c>
      <c r="J7" s="20">
        <f>+G7+I7</f>
        <v>605</v>
      </c>
      <c r="K7" s="60">
        <f>+G7*0.15</f>
        <v>75</v>
      </c>
    </row>
    <row r="8" spans="1:11" ht="12.75">
      <c r="A8" s="4">
        <v>5</v>
      </c>
      <c r="B8" s="8">
        <v>39873</v>
      </c>
      <c r="C8" s="9">
        <v>5</v>
      </c>
      <c r="D8" s="3" t="s">
        <v>21</v>
      </c>
      <c r="E8" s="3"/>
      <c r="F8" s="3" t="s">
        <v>45</v>
      </c>
      <c r="G8" s="19">
        <v>100</v>
      </c>
      <c r="H8" s="10">
        <v>0.21</v>
      </c>
      <c r="I8" s="9">
        <f t="shared" si="0"/>
        <v>21</v>
      </c>
      <c r="J8" s="20">
        <f>+G8+I8</f>
        <v>121</v>
      </c>
      <c r="K8" s="60"/>
    </row>
    <row r="9" spans="1:11" ht="12.75">
      <c r="A9" s="4">
        <v>6</v>
      </c>
      <c r="B9" s="8">
        <v>39901</v>
      </c>
      <c r="C9" s="9">
        <v>6</v>
      </c>
      <c r="D9" s="3" t="s">
        <v>27</v>
      </c>
      <c r="E9" s="3"/>
      <c r="F9" s="3" t="s">
        <v>20</v>
      </c>
      <c r="G9" s="19">
        <v>1200</v>
      </c>
      <c r="H9" s="10">
        <v>0.21</v>
      </c>
      <c r="I9" s="9">
        <f t="shared" si="0"/>
        <v>252</v>
      </c>
      <c r="J9" s="20">
        <f>+G9+I9</f>
        <v>1452</v>
      </c>
      <c r="K9" s="60">
        <f>+G9*0.15</f>
        <v>180</v>
      </c>
    </row>
    <row r="10" spans="1:11" ht="12.75">
      <c r="A10" s="3"/>
      <c r="B10" s="3"/>
      <c r="C10" s="3"/>
      <c r="D10" s="3"/>
      <c r="E10" s="3"/>
      <c r="F10" s="3"/>
      <c r="G10" s="21"/>
      <c r="H10" s="4"/>
      <c r="I10" s="3"/>
      <c r="J10" s="22"/>
      <c r="K10" s="61"/>
    </row>
    <row r="11" spans="1:11" ht="12.75">
      <c r="A11" s="3"/>
      <c r="B11" s="3"/>
      <c r="C11" s="3"/>
      <c r="D11" s="3"/>
      <c r="E11" s="3"/>
      <c r="F11" s="3"/>
      <c r="G11" s="21"/>
      <c r="H11" s="4"/>
      <c r="I11" s="3"/>
      <c r="J11" s="22"/>
      <c r="K11" s="61"/>
    </row>
    <row r="12" spans="1:11" ht="12.75">
      <c r="A12" s="3"/>
      <c r="B12" s="3"/>
      <c r="C12" s="3"/>
      <c r="D12" s="3"/>
      <c r="E12" s="3"/>
      <c r="F12" s="3"/>
      <c r="G12" s="21"/>
      <c r="H12" s="4"/>
      <c r="I12" s="3"/>
      <c r="J12" s="22"/>
      <c r="K12" s="61"/>
    </row>
    <row r="13" spans="1:11" ht="12.75">
      <c r="A13" s="3"/>
      <c r="B13" s="3"/>
      <c r="C13" s="3"/>
      <c r="D13" s="3"/>
      <c r="E13" s="3"/>
      <c r="F13" s="3"/>
      <c r="G13" s="21"/>
      <c r="H13" s="4"/>
      <c r="I13" s="3"/>
      <c r="J13" s="22"/>
      <c r="K13" s="61"/>
    </row>
    <row r="14" spans="1:11" ht="12.75">
      <c r="A14" s="3"/>
      <c r="B14" s="3"/>
      <c r="C14" s="3"/>
      <c r="D14" s="3"/>
      <c r="E14" s="3"/>
      <c r="F14" s="3"/>
      <c r="G14" s="21"/>
      <c r="H14" s="4"/>
      <c r="I14" s="3"/>
      <c r="J14" s="22"/>
      <c r="K14" s="61"/>
    </row>
    <row r="15" spans="1:11" ht="12.75">
      <c r="A15" s="3"/>
      <c r="B15" s="3"/>
      <c r="C15" s="3"/>
      <c r="D15" s="3"/>
      <c r="E15" s="3"/>
      <c r="F15" s="3"/>
      <c r="G15" s="21"/>
      <c r="H15" s="4"/>
      <c r="I15" s="3"/>
      <c r="J15" s="22"/>
      <c r="K15" s="61"/>
    </row>
    <row r="16" spans="1:11" ht="12.75">
      <c r="A16" s="3"/>
      <c r="B16" s="3"/>
      <c r="C16" s="3"/>
      <c r="D16" s="3"/>
      <c r="E16" s="3"/>
      <c r="F16" s="3"/>
      <c r="G16" s="21"/>
      <c r="H16" s="4"/>
      <c r="I16" s="3"/>
      <c r="J16" s="22"/>
      <c r="K16" s="61"/>
    </row>
    <row r="17" spans="1:11" s="7" customFormat="1" ht="13.5" thickBot="1">
      <c r="A17" s="5" t="s">
        <v>7</v>
      </c>
      <c r="B17" s="6"/>
      <c r="C17" s="6"/>
      <c r="D17" s="6"/>
      <c r="E17" s="6"/>
      <c r="F17" s="6"/>
      <c r="G17" s="56">
        <f>SUM(G4:G16)</f>
        <v>3300</v>
      </c>
      <c r="H17" s="57"/>
      <c r="I17" s="57">
        <f>SUM(I4:I16)</f>
        <v>693</v>
      </c>
      <c r="J17" s="58">
        <f>SUM(J4:J16)</f>
        <v>3843</v>
      </c>
      <c r="K17" s="62">
        <f>SUM(K4:K16)</f>
        <v>450</v>
      </c>
    </row>
    <row r="18" spans="7:9" ht="12.75">
      <c r="G18" s="11" t="s">
        <v>23</v>
      </c>
      <c r="H18" s="11"/>
      <c r="I18" s="11" t="s">
        <v>13</v>
      </c>
    </row>
    <row r="19" spans="1:5" ht="12.75">
      <c r="A19" s="12">
        <v>130</v>
      </c>
      <c r="B19" s="13"/>
      <c r="C19" s="13"/>
      <c r="D19" s="14" t="s">
        <v>41</v>
      </c>
      <c r="E19" s="14"/>
    </row>
    <row r="20" spans="1:5" ht="12.75">
      <c r="A20" s="13" t="s">
        <v>38</v>
      </c>
      <c r="B20" s="13"/>
      <c r="C20" s="13">
        <f>3300-1644.25</f>
        <v>1655.75</v>
      </c>
      <c r="D20" s="15" t="s">
        <v>42</v>
      </c>
      <c r="E20" s="16">
        <f>594-789.8</f>
        <v>-195.79999999999995</v>
      </c>
    </row>
    <row r="21" spans="1:5" ht="12.75">
      <c r="A21" s="13" t="s">
        <v>39</v>
      </c>
      <c r="B21" s="13"/>
      <c r="C21" s="13">
        <f>+C20*4</f>
        <v>6623</v>
      </c>
      <c r="D21" s="13"/>
      <c r="E21" s="13"/>
    </row>
    <row r="22" spans="1:5" ht="12.75">
      <c r="A22" s="13" t="s">
        <v>40</v>
      </c>
      <c r="B22" s="13"/>
      <c r="C22" s="17">
        <v>0.06</v>
      </c>
      <c r="D22" s="13"/>
      <c r="E22" s="13"/>
    </row>
    <row r="23" spans="1:5" ht="12.75">
      <c r="A23" s="13" t="s">
        <v>43</v>
      </c>
      <c r="B23" s="13"/>
      <c r="C23" s="13">
        <f>+C22*C20</f>
        <v>99.345</v>
      </c>
      <c r="D23" s="13"/>
      <c r="E23" s="13"/>
    </row>
    <row r="24" spans="1:5" ht="12.75">
      <c r="A24" s="13" t="s">
        <v>44</v>
      </c>
      <c r="B24" s="13"/>
      <c r="C24" s="18">
        <f>+C23-K17</f>
        <v>-350.655</v>
      </c>
      <c r="D24" s="13"/>
      <c r="E24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zoomScale="115" zoomScaleNormal="115" zoomScalePageLayoutView="0" workbookViewId="0" topLeftCell="A1">
      <selection activeCell="K31" sqref="K31"/>
    </sheetView>
  </sheetViews>
  <sheetFormatPr defaultColWidth="11.421875" defaultRowHeight="15"/>
  <cols>
    <col min="1" max="1" width="6.421875" style="23" customWidth="1"/>
    <col min="2" max="2" width="7.8515625" style="23" customWidth="1"/>
    <col min="3" max="3" width="10.8515625" style="23" customWidth="1"/>
    <col min="4" max="4" width="11.421875" style="23" customWidth="1"/>
    <col min="5" max="5" width="4.421875" style="23" customWidth="1"/>
    <col min="6" max="6" width="17.421875" style="23" customWidth="1"/>
    <col min="7" max="7" width="12.140625" style="23" customWidth="1"/>
    <col min="8" max="11" width="5.8515625" style="23" customWidth="1"/>
    <col min="12" max="16384" width="11.421875" style="23" customWidth="1"/>
  </cols>
  <sheetData>
    <row r="2" ht="12" thickBot="1">
      <c r="A2" s="23" t="s">
        <v>55</v>
      </c>
    </row>
    <row r="3" spans="1:11" ht="11.25">
      <c r="A3" s="24" t="s">
        <v>0</v>
      </c>
      <c r="B3" s="24" t="s">
        <v>2</v>
      </c>
      <c r="C3" s="24" t="s">
        <v>1</v>
      </c>
      <c r="D3" s="24" t="s">
        <v>8</v>
      </c>
      <c r="E3" s="24" t="s">
        <v>59</v>
      </c>
      <c r="F3" s="24" t="s">
        <v>4</v>
      </c>
      <c r="G3" s="63" t="s">
        <v>11</v>
      </c>
      <c r="H3" s="63" t="s">
        <v>61</v>
      </c>
      <c r="I3" s="67" t="s">
        <v>46</v>
      </c>
      <c r="J3" s="67" t="s">
        <v>6</v>
      </c>
      <c r="K3" s="68" t="s">
        <v>7</v>
      </c>
    </row>
    <row r="4" spans="1:11" ht="11.25">
      <c r="A4" s="25">
        <v>1</v>
      </c>
      <c r="B4" s="26">
        <v>40193</v>
      </c>
      <c r="C4" s="25">
        <v>38</v>
      </c>
      <c r="D4" s="27" t="s">
        <v>24</v>
      </c>
      <c r="E4" s="27"/>
      <c r="F4" s="27" t="s">
        <v>48</v>
      </c>
      <c r="G4" s="64"/>
      <c r="H4" s="44">
        <v>50</v>
      </c>
      <c r="I4" s="28">
        <v>0.21</v>
      </c>
      <c r="J4" s="25">
        <f>+H4*I4</f>
        <v>10.5</v>
      </c>
      <c r="K4" s="29">
        <f>+H4+J4</f>
        <v>60.5</v>
      </c>
    </row>
    <row r="5" spans="1:11" ht="11.25">
      <c r="A5" s="30">
        <v>2</v>
      </c>
      <c r="B5" s="26">
        <v>40208</v>
      </c>
      <c r="C5" s="30" t="s">
        <v>47</v>
      </c>
      <c r="D5" s="27" t="s">
        <v>25</v>
      </c>
      <c r="E5" s="27"/>
      <c r="F5" s="27" t="s">
        <v>26</v>
      </c>
      <c r="G5" s="64">
        <v>256</v>
      </c>
      <c r="H5" s="44"/>
      <c r="I5" s="28"/>
      <c r="J5" s="25"/>
      <c r="K5" s="29"/>
    </row>
    <row r="6" spans="1:11" ht="11.25">
      <c r="A6" s="25">
        <v>3</v>
      </c>
      <c r="B6" s="26">
        <v>40222</v>
      </c>
      <c r="C6" s="25">
        <v>8</v>
      </c>
      <c r="D6" s="31" t="s">
        <v>28</v>
      </c>
      <c r="E6" s="31"/>
      <c r="F6" s="31" t="s">
        <v>29</v>
      </c>
      <c r="G6" s="64"/>
      <c r="H6" s="44">
        <v>40</v>
      </c>
      <c r="I6" s="28">
        <v>0.21</v>
      </c>
      <c r="J6" s="25">
        <f>+H6*I6</f>
        <v>8.4</v>
      </c>
      <c r="K6" s="29">
        <f>+H6+J6</f>
        <v>48.4</v>
      </c>
    </row>
    <row r="7" spans="1:11" ht="11.25">
      <c r="A7" s="25">
        <v>4</v>
      </c>
      <c r="B7" s="26">
        <v>40237</v>
      </c>
      <c r="C7" s="30" t="s">
        <v>47</v>
      </c>
      <c r="D7" s="27" t="s">
        <v>25</v>
      </c>
      <c r="E7" s="27"/>
      <c r="F7" s="27" t="s">
        <v>26</v>
      </c>
      <c r="G7" s="64">
        <v>256</v>
      </c>
      <c r="H7" s="44"/>
      <c r="I7" s="28"/>
      <c r="J7" s="25"/>
      <c r="K7" s="29"/>
    </row>
    <row r="8" spans="1:11" ht="11.25">
      <c r="A8" s="30">
        <v>5</v>
      </c>
      <c r="B8" s="26">
        <v>40239</v>
      </c>
      <c r="C8" s="25">
        <v>245</v>
      </c>
      <c r="D8" s="31" t="s">
        <v>30</v>
      </c>
      <c r="E8" s="31"/>
      <c r="F8" s="31" t="s">
        <v>60</v>
      </c>
      <c r="G8" s="64"/>
      <c r="H8" s="44">
        <v>600</v>
      </c>
      <c r="I8" s="28">
        <v>0.21</v>
      </c>
      <c r="J8" s="25">
        <f>+H8*I8</f>
        <v>126</v>
      </c>
      <c r="K8" s="29">
        <f>+H8+J8</f>
        <v>726</v>
      </c>
    </row>
    <row r="9" spans="1:11" ht="11.25">
      <c r="A9" s="25">
        <v>6</v>
      </c>
      <c r="B9" s="26">
        <v>40267</v>
      </c>
      <c r="C9" s="30" t="s">
        <v>47</v>
      </c>
      <c r="D9" s="27" t="s">
        <v>25</v>
      </c>
      <c r="E9" s="27"/>
      <c r="F9" s="27" t="s">
        <v>26</v>
      </c>
      <c r="G9" s="64">
        <v>256</v>
      </c>
      <c r="H9" s="44"/>
      <c r="I9" s="28"/>
      <c r="J9" s="25"/>
      <c r="K9" s="29"/>
    </row>
    <row r="10" spans="1:11" ht="11.25">
      <c r="A10" s="25">
        <v>7</v>
      </c>
      <c r="B10" s="26">
        <v>40267</v>
      </c>
      <c r="C10" s="32">
        <v>343454</v>
      </c>
      <c r="D10" s="31" t="s">
        <v>49</v>
      </c>
      <c r="E10" s="31"/>
      <c r="F10" s="31" t="s">
        <v>50</v>
      </c>
      <c r="G10" s="64"/>
      <c r="H10" s="44">
        <v>20</v>
      </c>
      <c r="I10" s="28">
        <v>0.21</v>
      </c>
      <c r="J10" s="25">
        <f>+H10*I10</f>
        <v>4.2</v>
      </c>
      <c r="K10" s="29">
        <f>+H10+J10</f>
        <v>24.2</v>
      </c>
    </row>
    <row r="11" spans="1:11" ht="11.25">
      <c r="A11" s="30">
        <v>8</v>
      </c>
      <c r="B11" s="33">
        <v>40267</v>
      </c>
      <c r="F11" s="34" t="s">
        <v>31</v>
      </c>
      <c r="G11" s="65">
        <f>300/4</f>
        <v>75</v>
      </c>
      <c r="H11" s="44"/>
      <c r="I11" s="28"/>
      <c r="J11" s="25"/>
      <c r="K11" s="29"/>
    </row>
    <row r="12" spans="1:11" ht="11.25">
      <c r="A12" s="25">
        <v>9</v>
      </c>
      <c r="B12" s="33">
        <v>40267</v>
      </c>
      <c r="C12" s="27"/>
      <c r="D12" s="27"/>
      <c r="E12" s="27"/>
      <c r="F12" s="34" t="s">
        <v>32</v>
      </c>
      <c r="G12" s="65">
        <f>425/4</f>
        <v>106.25</v>
      </c>
      <c r="H12" s="44"/>
      <c r="I12" s="28"/>
      <c r="J12" s="25"/>
      <c r="K12" s="29"/>
    </row>
    <row r="13" spans="1:11" ht="11.25">
      <c r="A13" s="30"/>
      <c r="B13" s="35"/>
      <c r="C13" s="36" t="s">
        <v>47</v>
      </c>
      <c r="D13" s="34"/>
      <c r="E13" s="34"/>
      <c r="G13" s="66"/>
      <c r="H13" s="45"/>
      <c r="I13" s="28"/>
      <c r="J13" s="37"/>
      <c r="K13" s="38"/>
    </row>
    <row r="14" spans="1:11" ht="11.25">
      <c r="A14" s="25"/>
      <c r="B14" s="35"/>
      <c r="C14" s="36" t="s">
        <v>47</v>
      </c>
      <c r="D14" s="34"/>
      <c r="E14" s="34"/>
      <c r="G14" s="66"/>
      <c r="H14" s="45"/>
      <c r="I14" s="28"/>
      <c r="J14" s="37"/>
      <c r="K14" s="38"/>
    </row>
    <row r="15" spans="1:11" s="40" customFormat="1" ht="12" thickBot="1">
      <c r="A15" s="39" t="s">
        <v>7</v>
      </c>
      <c r="B15" s="24"/>
      <c r="C15" s="24"/>
      <c r="D15" s="24"/>
      <c r="E15" s="24"/>
      <c r="F15" s="24"/>
      <c r="G15" s="81">
        <f>SUM(G4:G12)</f>
        <v>949.25</v>
      </c>
      <c r="H15" s="81">
        <f>SUM(H4:H14)</f>
        <v>710</v>
      </c>
      <c r="I15" s="69"/>
      <c r="J15" s="69">
        <f>SUM(J4:J14)</f>
        <v>149.1</v>
      </c>
      <c r="K15" s="70"/>
    </row>
    <row r="16" ht="11.25">
      <c r="J16" s="40" t="s">
        <v>13</v>
      </c>
    </row>
    <row r="21" spans="7:10" ht="11.25">
      <c r="G21" s="41" t="s">
        <v>37</v>
      </c>
      <c r="H21" s="42" t="s">
        <v>62</v>
      </c>
      <c r="I21" s="43"/>
      <c r="J21" s="43">
        <f>+H15+G15</f>
        <v>1659.25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9"/>
  <sheetViews>
    <sheetView zoomScalePageLayoutView="0" workbookViewId="0" topLeftCell="A1">
      <selection activeCell="D25" sqref="D25"/>
    </sheetView>
  </sheetViews>
  <sheetFormatPr defaultColWidth="11.421875" defaultRowHeight="15"/>
  <cols>
    <col min="1" max="1" width="9.57421875" style="2" customWidth="1"/>
    <col min="2" max="2" width="9.00390625" style="2" customWidth="1"/>
    <col min="3" max="3" width="10.28125" style="2" customWidth="1"/>
    <col min="4" max="4" width="14.00390625" style="2" customWidth="1"/>
    <col min="5" max="5" width="14.421875" style="2" customWidth="1"/>
    <col min="6" max="6" width="12.8515625" style="2" customWidth="1"/>
    <col min="7" max="7" width="6.7109375" style="2" customWidth="1"/>
    <col min="8" max="8" width="6.140625" style="2" customWidth="1"/>
    <col min="9" max="9" width="8.8515625" style="2" customWidth="1"/>
    <col min="10" max="10" width="10.421875" style="2" customWidth="1"/>
    <col min="11" max="11" width="10.00390625" style="2" customWidth="1"/>
    <col min="12" max="12" width="5.8515625" style="2" customWidth="1"/>
    <col min="13" max="13" width="19.57421875" style="2" customWidth="1"/>
    <col min="14" max="16384" width="11.421875" style="2" customWidth="1"/>
  </cols>
  <sheetData>
    <row r="2" ht="13.5" thickBot="1">
      <c r="A2" s="2" t="s">
        <v>56</v>
      </c>
    </row>
    <row r="3" spans="1:13" ht="12.75">
      <c r="A3" s="46" t="s">
        <v>0</v>
      </c>
      <c r="B3" s="46" t="s">
        <v>1</v>
      </c>
      <c r="C3" s="46" t="s">
        <v>2</v>
      </c>
      <c r="D3" s="46" t="s">
        <v>9</v>
      </c>
      <c r="E3" s="46" t="s">
        <v>4</v>
      </c>
      <c r="F3" s="71" t="s">
        <v>5</v>
      </c>
      <c r="G3" s="72" t="s">
        <v>46</v>
      </c>
      <c r="H3" s="72" t="s">
        <v>6</v>
      </c>
      <c r="I3" s="73" t="s">
        <v>7</v>
      </c>
      <c r="J3" s="46" t="s">
        <v>63</v>
      </c>
      <c r="K3" s="46" t="s">
        <v>64</v>
      </c>
      <c r="L3" s="46" t="s">
        <v>14</v>
      </c>
      <c r="M3" s="47" t="s">
        <v>10</v>
      </c>
    </row>
    <row r="4" spans="1:13" ht="12.75">
      <c r="A4" s="9">
        <v>1</v>
      </c>
      <c r="B4" s="9">
        <v>8</v>
      </c>
      <c r="C4" s="48">
        <v>40909</v>
      </c>
      <c r="D4" s="3" t="s">
        <v>33</v>
      </c>
      <c r="E4" s="3" t="s">
        <v>35</v>
      </c>
      <c r="F4" s="74">
        <v>2000</v>
      </c>
      <c r="G4" s="10">
        <v>0.21</v>
      </c>
      <c r="H4" s="9">
        <f>+F4*G4</f>
        <v>420</v>
      </c>
      <c r="I4" s="75">
        <f>+F4+H4</f>
        <v>2420</v>
      </c>
      <c r="J4" s="79">
        <f>+F4*0.15</f>
        <v>300</v>
      </c>
      <c r="K4" s="79"/>
      <c r="L4" s="79"/>
      <c r="M4" s="80">
        <f>SUM(J4)</f>
        <v>300</v>
      </c>
    </row>
    <row r="5" spans="1:13" ht="12.75">
      <c r="A5" s="9">
        <v>2</v>
      </c>
      <c r="B5" s="9">
        <v>3</v>
      </c>
      <c r="C5" s="48">
        <v>40909</v>
      </c>
      <c r="D5" s="3" t="s">
        <v>34</v>
      </c>
      <c r="E5" s="3" t="s">
        <v>36</v>
      </c>
      <c r="F5" s="74">
        <v>1700</v>
      </c>
      <c r="G5" s="10">
        <v>0.21</v>
      </c>
      <c r="H5" s="9">
        <f>+F5*G5</f>
        <v>357</v>
      </c>
      <c r="I5" s="75">
        <f>+F5+H5</f>
        <v>2057</v>
      </c>
      <c r="J5" s="79">
        <f>+F5*0.25</f>
        <v>425</v>
      </c>
      <c r="K5" s="79"/>
      <c r="L5" s="79"/>
      <c r="M5" s="80">
        <f aca="true" t="shared" si="0" ref="M5:M13">SUM(J5)</f>
        <v>425</v>
      </c>
    </row>
    <row r="6" spans="1:13" ht="12.75">
      <c r="A6" s="9">
        <v>3</v>
      </c>
      <c r="B6" s="9"/>
      <c r="C6" s="3"/>
      <c r="D6" s="3"/>
      <c r="E6" s="3"/>
      <c r="F6" s="74"/>
      <c r="G6" s="49"/>
      <c r="H6" s="9"/>
      <c r="I6" s="75"/>
      <c r="J6" s="79"/>
      <c r="K6" s="79"/>
      <c r="L6" s="79"/>
      <c r="M6" s="80">
        <f t="shared" si="0"/>
        <v>0</v>
      </c>
    </row>
    <row r="7" spans="1:13" ht="12.75">
      <c r="A7" s="49">
        <v>4</v>
      </c>
      <c r="B7" s="9"/>
      <c r="C7" s="3"/>
      <c r="D7" s="3"/>
      <c r="E7" s="3"/>
      <c r="F7" s="74"/>
      <c r="G7" s="49"/>
      <c r="H7" s="9"/>
      <c r="I7" s="75"/>
      <c r="J7" s="79"/>
      <c r="K7" s="79"/>
      <c r="L7" s="79"/>
      <c r="M7" s="80">
        <f t="shared" si="0"/>
        <v>0</v>
      </c>
    </row>
    <row r="8" spans="1:13" ht="12.75">
      <c r="A8" s="49">
        <v>5</v>
      </c>
      <c r="B8" s="9"/>
      <c r="C8" s="3"/>
      <c r="D8" s="3"/>
      <c r="E8" s="3"/>
      <c r="F8" s="74"/>
      <c r="G8" s="49"/>
      <c r="H8" s="9"/>
      <c r="I8" s="75"/>
      <c r="J8" s="79"/>
      <c r="K8" s="79"/>
      <c r="L8" s="79"/>
      <c r="M8" s="80">
        <f t="shared" si="0"/>
        <v>0</v>
      </c>
    </row>
    <row r="9" spans="1:13" ht="12.75">
      <c r="A9" s="49">
        <v>6</v>
      </c>
      <c r="B9" s="9"/>
      <c r="C9" s="3"/>
      <c r="D9" s="3"/>
      <c r="E9" s="3"/>
      <c r="F9" s="74"/>
      <c r="G9" s="49"/>
      <c r="H9" s="9"/>
      <c r="I9" s="75"/>
      <c r="J9" s="79"/>
      <c r="K9" s="79"/>
      <c r="L9" s="79"/>
      <c r="M9" s="80">
        <f t="shared" si="0"/>
        <v>0</v>
      </c>
    </row>
    <row r="10" spans="1:13" ht="12.75">
      <c r="A10" s="9"/>
      <c r="B10" s="9"/>
      <c r="C10" s="3"/>
      <c r="D10" s="3"/>
      <c r="E10" s="3"/>
      <c r="F10" s="74"/>
      <c r="G10" s="49"/>
      <c r="H10" s="9"/>
      <c r="I10" s="75"/>
      <c r="J10" s="79"/>
      <c r="K10" s="79"/>
      <c r="L10" s="79"/>
      <c r="M10" s="80">
        <f t="shared" si="0"/>
        <v>0</v>
      </c>
    </row>
    <row r="11" spans="1:13" ht="12.75">
      <c r="A11" s="9"/>
      <c r="B11" s="9"/>
      <c r="C11" s="3"/>
      <c r="D11" s="3"/>
      <c r="E11" s="3"/>
      <c r="F11" s="74"/>
      <c r="G11" s="49"/>
      <c r="H11" s="9"/>
      <c r="I11" s="75"/>
      <c r="J11" s="79"/>
      <c r="K11" s="79"/>
      <c r="L11" s="79"/>
      <c r="M11" s="80">
        <f t="shared" si="0"/>
        <v>0</v>
      </c>
    </row>
    <row r="12" spans="1:13" ht="12.75">
      <c r="A12" s="9"/>
      <c r="B12" s="9"/>
      <c r="C12" s="3"/>
      <c r="D12" s="3"/>
      <c r="E12" s="3"/>
      <c r="F12" s="74"/>
      <c r="G12" s="49"/>
      <c r="H12" s="9"/>
      <c r="I12" s="75"/>
      <c r="J12" s="79"/>
      <c r="K12" s="79"/>
      <c r="L12" s="79"/>
      <c r="M12" s="80">
        <f t="shared" si="0"/>
        <v>0</v>
      </c>
    </row>
    <row r="13" spans="2:13" ht="12.75">
      <c r="B13" s="3"/>
      <c r="C13" s="3"/>
      <c r="D13" s="3"/>
      <c r="E13" s="3"/>
      <c r="F13" s="74"/>
      <c r="G13" s="49"/>
      <c r="H13" s="9"/>
      <c r="I13" s="75"/>
      <c r="J13" s="79"/>
      <c r="K13" s="79"/>
      <c r="L13" s="79"/>
      <c r="M13" s="80">
        <f t="shared" si="0"/>
        <v>0</v>
      </c>
    </row>
    <row r="14" spans="1:13" s="7" customFormat="1" ht="13.5" thickBot="1">
      <c r="A14" s="50" t="s">
        <v>7</v>
      </c>
      <c r="B14" s="51"/>
      <c r="C14" s="51"/>
      <c r="D14" s="51"/>
      <c r="E14" s="51"/>
      <c r="F14" s="76">
        <f>SUM(F4:F13)</f>
        <v>3700</v>
      </c>
      <c r="G14" s="77"/>
      <c r="H14" s="77">
        <f>SUM(H4:H13)</f>
        <v>777</v>
      </c>
      <c r="I14" s="78">
        <f>SUM(I4:I13)</f>
        <v>4477</v>
      </c>
      <c r="J14" s="52">
        <f>SUM(J4:J13)</f>
        <v>725</v>
      </c>
      <c r="K14" s="52"/>
      <c r="L14" s="52"/>
      <c r="M14" s="52">
        <f>SUM(M4:M13)</f>
        <v>725</v>
      </c>
    </row>
    <row r="17" spans="1:10" ht="12.75">
      <c r="A17" s="7" t="s">
        <v>51</v>
      </c>
      <c r="B17" s="7" t="s">
        <v>52</v>
      </c>
      <c r="C17" s="7"/>
      <c r="D17" s="7"/>
      <c r="E17" s="7"/>
      <c r="F17" s="7"/>
      <c r="G17" s="7"/>
      <c r="H17" s="7"/>
      <c r="I17" s="7"/>
      <c r="J17" s="7"/>
    </row>
    <row r="18" spans="1:10" ht="12.75">
      <c r="A18" s="7"/>
      <c r="B18" s="7" t="s">
        <v>53</v>
      </c>
      <c r="C18" s="7"/>
      <c r="D18" s="7"/>
      <c r="E18" s="7"/>
      <c r="F18" s="7"/>
      <c r="G18" s="7"/>
      <c r="H18" s="7"/>
      <c r="I18" s="7"/>
      <c r="J18" s="7"/>
    </row>
    <row r="19" spans="1:10" ht="12.75">
      <c r="A19" s="7"/>
      <c r="B19" s="7" t="s">
        <v>54</v>
      </c>
      <c r="C19" s="7"/>
      <c r="D19" s="7"/>
      <c r="E19" s="7"/>
      <c r="F19" s="7"/>
      <c r="G19" s="7"/>
      <c r="H19" s="7"/>
      <c r="I19" s="7"/>
      <c r="J19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</dc:creator>
  <cp:keywords/>
  <dc:description/>
  <cp:lastModifiedBy>Administrador</cp:lastModifiedBy>
  <dcterms:created xsi:type="dcterms:W3CDTF">2009-02-03T12:15:01Z</dcterms:created>
  <dcterms:modified xsi:type="dcterms:W3CDTF">2013-06-24T09:45:47Z</dcterms:modified>
  <cp:category/>
  <cp:version/>
  <cp:contentType/>
  <cp:contentStatus/>
</cp:coreProperties>
</file>