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8415" activeTab="1"/>
  </bookViews>
  <sheets>
    <sheet name="Ingresos" sheetId="1" r:id="rId1"/>
    <sheet name="Gastos" sheetId="2" r:id="rId2"/>
    <sheet name="Bs Inversión" sheetId="3" r:id="rId3"/>
  </sheets>
  <definedNames/>
  <calcPr fullCalcOnLoad="1"/>
</workbook>
</file>

<file path=xl/sharedStrings.xml><?xml version="1.0" encoding="utf-8"?>
<sst xmlns="http://schemas.openxmlformats.org/spreadsheetml/2006/main" count="100" uniqueCount="66">
  <si>
    <t>Anotación</t>
  </si>
  <si>
    <t>Nº Factura</t>
  </si>
  <si>
    <t xml:space="preserve">Fecha </t>
  </si>
  <si>
    <t xml:space="preserve">Cliente </t>
  </si>
  <si>
    <t>Descripción</t>
  </si>
  <si>
    <t>Base Imponible</t>
  </si>
  <si>
    <t>IVA</t>
  </si>
  <si>
    <t>TOTAL</t>
  </si>
  <si>
    <t>Proveedor</t>
  </si>
  <si>
    <t xml:space="preserve">Proveedor </t>
  </si>
  <si>
    <t>Amort. Acumulada</t>
  </si>
  <si>
    <t>Gastos sin IVA</t>
  </si>
  <si>
    <t>Retenciones</t>
  </si>
  <si>
    <t>F69 (IVA)</t>
  </si>
  <si>
    <t>…</t>
  </si>
  <si>
    <t>Academia Mates</t>
  </si>
  <si>
    <t>Abogados SL</t>
  </si>
  <si>
    <t>Zapatería Iruña</t>
  </si>
  <si>
    <t>Folletos propaganda</t>
  </si>
  <si>
    <t>Cartel y folletos</t>
  </si>
  <si>
    <t>Creación página web</t>
  </si>
  <si>
    <t>Particular</t>
  </si>
  <si>
    <t>QUE FACTURAN A EMPRESAS</t>
  </si>
  <si>
    <t>130(IRPF)</t>
  </si>
  <si>
    <t>Vodafone</t>
  </si>
  <si>
    <t>Tesorería SS</t>
  </si>
  <si>
    <t>cuota autónomos</t>
  </si>
  <si>
    <t>Tienda juguetes</t>
  </si>
  <si>
    <t xml:space="preserve">papelería </t>
  </si>
  <si>
    <t>material de oficina</t>
  </si>
  <si>
    <t>iberdrola</t>
  </si>
  <si>
    <t>amortización mobiliario</t>
  </si>
  <si>
    <t>amortización equipo informático</t>
  </si>
  <si>
    <t>Mubles X</t>
  </si>
  <si>
    <t>Informática Y</t>
  </si>
  <si>
    <t>mesas y sillas</t>
  </si>
  <si>
    <t>ordenadores</t>
  </si>
  <si>
    <t>iva mobiliario</t>
  </si>
  <si>
    <t>iva informática</t>
  </si>
  <si>
    <t>130 (IRPF)</t>
  </si>
  <si>
    <t>alquiler local</t>
  </si>
  <si>
    <t>I-G</t>
  </si>
  <si>
    <t>anualizado</t>
  </si>
  <si>
    <t>tramo</t>
  </si>
  <si>
    <t>F69</t>
  </si>
  <si>
    <t>reperc-soport</t>
  </si>
  <si>
    <t>pago trimestral</t>
  </si>
  <si>
    <t>menos retención</t>
  </si>
  <si>
    <t>Diseño camiseta</t>
  </si>
  <si>
    <t>Tipo</t>
  </si>
  <si>
    <t xml:space="preserve"> -</t>
  </si>
  <si>
    <t>móvil enero</t>
  </si>
  <si>
    <t>Gasolinera</t>
  </si>
  <si>
    <t>gasolina (40€)</t>
  </si>
  <si>
    <t>GASTO TOTAL</t>
  </si>
  <si>
    <t>RECUERDA:</t>
  </si>
  <si>
    <t>Amort. 10</t>
  </si>
  <si>
    <t>Amort.11</t>
  </si>
  <si>
    <t xml:space="preserve"> - la amortización la calculamos desde la base imponible</t>
  </si>
  <si>
    <t xml:space="preserve"> - hay que acordarse de incluir el IVA en el libro de gastos en el momento que se generó</t>
  </si>
  <si>
    <t xml:space="preserve"> - la amortización la pasaremos a gasto o bien todo a 31 de diciembre o bien una cuarta parte cada trimestre</t>
  </si>
  <si>
    <t>LIBRO DE GASTOS</t>
  </si>
  <si>
    <t>LIBRO DE BIENES DE INVERSIÓN</t>
  </si>
  <si>
    <t>LIBRO DE INGRESOS</t>
  </si>
  <si>
    <t>SOLO PARA ACTVS. PROFESIONALES</t>
  </si>
  <si>
    <t>CIF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</si>
</sst>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14" fontId="0" fillId="0" borderId="0" xfId="0" applyNumberFormat="1" applyBorder="1" applyAlignment="1">
      <alignment/>
    </xf>
    <xf numFmtId="0" fontId="3" fillId="35" borderId="11" xfId="0" applyFont="1" applyFill="1" applyBorder="1" applyAlignment="1">
      <alignment horizontal="center" vertical="top"/>
    </xf>
    <xf numFmtId="0" fontId="3" fillId="35" borderId="12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0" borderId="0" xfId="0" applyFont="1" applyAlignment="1">
      <alignment/>
    </xf>
    <xf numFmtId="0" fontId="4" fillId="36" borderId="0" xfId="0" applyFont="1" applyFill="1" applyBorder="1" applyAlignment="1">
      <alignment/>
    </xf>
    <xf numFmtId="14" fontId="4" fillId="0" borderId="0" xfId="0" applyNumberFormat="1" applyFont="1" applyBorder="1" applyAlignment="1">
      <alignment/>
    </xf>
    <xf numFmtId="0" fontId="41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top"/>
    </xf>
    <xf numFmtId="0" fontId="42" fillId="3" borderId="0" xfId="0" applyFont="1" applyFill="1" applyBorder="1" applyAlignment="1">
      <alignment horizontal="center" vertical="top"/>
    </xf>
    <xf numFmtId="14" fontId="42" fillId="0" borderId="0" xfId="0" applyNumberFormat="1" applyFont="1" applyAlignment="1">
      <alignment/>
    </xf>
    <xf numFmtId="0" fontId="42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3" borderId="0" xfId="0" applyFont="1" applyFill="1" applyAlignment="1">
      <alignment horizontal="center"/>
    </xf>
    <xf numFmtId="14" fontId="42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3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14" fontId="42" fillId="0" borderId="0" xfId="0" applyNumberFormat="1" applyFont="1" applyBorder="1" applyAlignment="1">
      <alignment/>
    </xf>
    <xf numFmtId="0" fontId="43" fillId="3" borderId="0" xfId="0" applyFont="1" applyFill="1" applyAlignment="1">
      <alignment/>
    </xf>
    <xf numFmtId="0" fontId="40" fillId="8" borderId="0" xfId="0" applyFont="1" applyFill="1" applyAlignment="1">
      <alignment horizontal="center"/>
    </xf>
    <xf numFmtId="0" fontId="40" fillId="27" borderId="0" xfId="0" applyFont="1" applyFill="1" applyAlignment="1">
      <alignment horizontal="center"/>
    </xf>
    <xf numFmtId="0" fontId="2" fillId="8" borderId="11" xfId="0" applyFont="1" applyFill="1" applyBorder="1" applyAlignment="1">
      <alignment horizontal="center" vertical="top"/>
    </xf>
    <xf numFmtId="14" fontId="0" fillId="0" borderId="0" xfId="0" applyNumberFormat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40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38" borderId="0" xfId="0" applyFont="1" applyFill="1" applyAlignment="1">
      <alignment horizontal="left"/>
    </xf>
    <xf numFmtId="0" fontId="4" fillId="38" borderId="0" xfId="0" applyFont="1" applyFill="1" applyAlignment="1">
      <alignment/>
    </xf>
    <xf numFmtId="0" fontId="3" fillId="38" borderId="0" xfId="0" applyFont="1" applyFill="1" applyAlignment="1">
      <alignment horizontal="right"/>
    </xf>
    <xf numFmtId="0" fontId="4" fillId="38" borderId="0" xfId="0" applyFont="1" applyFill="1" applyAlignment="1">
      <alignment horizontal="right"/>
    </xf>
    <xf numFmtId="0" fontId="4" fillId="38" borderId="14" xfId="0" applyFont="1" applyFill="1" applyBorder="1" applyAlignment="1">
      <alignment horizontal="left"/>
    </xf>
    <xf numFmtId="9" fontId="4" fillId="38" borderId="0" xfId="0" applyNumberFormat="1" applyFont="1" applyFill="1" applyAlignment="1">
      <alignment/>
    </xf>
    <xf numFmtId="0" fontId="4" fillId="38" borderId="14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16</xdr:row>
      <xdr:rowOff>95250</xdr:rowOff>
    </xdr:from>
    <xdr:to>
      <xdr:col>8</xdr:col>
      <xdr:colOff>228600</xdr:colOff>
      <xdr:row>20</xdr:row>
      <xdr:rowOff>161925</xdr:rowOff>
    </xdr:to>
    <xdr:sp>
      <xdr:nvSpPr>
        <xdr:cNvPr id="1" name="3 Conector recto de flecha"/>
        <xdr:cNvSpPr>
          <a:spLocks/>
        </xdr:cNvSpPr>
      </xdr:nvSpPr>
      <xdr:spPr>
        <a:xfrm rot="10800000">
          <a:off x="6305550" y="3143250"/>
          <a:ext cx="1695450" cy="8286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342900</xdr:colOff>
      <xdr:row>16</xdr:row>
      <xdr:rowOff>123825</xdr:rowOff>
    </xdr:from>
    <xdr:to>
      <xdr:col>10</xdr:col>
      <xdr:colOff>276225</xdr:colOff>
      <xdr:row>20</xdr:row>
      <xdr:rowOff>180975</xdr:rowOff>
    </xdr:to>
    <xdr:sp>
      <xdr:nvSpPr>
        <xdr:cNvPr id="2" name="6 Conector recto de flecha"/>
        <xdr:cNvSpPr>
          <a:spLocks/>
        </xdr:cNvSpPr>
      </xdr:nvSpPr>
      <xdr:spPr>
        <a:xfrm flipV="1">
          <a:off x="8115300" y="3171825"/>
          <a:ext cx="1114425" cy="8191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="130" zoomScaleNormal="130" zoomScalePageLayoutView="0" workbookViewId="0" topLeftCell="A1">
      <selection activeCell="F24" sqref="F24"/>
    </sheetView>
  </sheetViews>
  <sheetFormatPr defaultColWidth="11.00390625" defaultRowHeight="15"/>
  <cols>
    <col min="1" max="1" width="11.8515625" style="13" customWidth="1"/>
    <col min="2" max="2" width="11.00390625" style="13" customWidth="1"/>
    <col min="3" max="3" width="10.140625" style="13" customWidth="1"/>
    <col min="4" max="4" width="15.00390625" style="13" customWidth="1"/>
    <col min="5" max="5" width="6.57421875" style="13" customWidth="1"/>
    <col min="6" max="6" width="18.421875" style="13" customWidth="1"/>
    <col min="7" max="7" width="13.8515625" style="13" customWidth="1"/>
    <col min="8" max="8" width="8.00390625" style="13" customWidth="1"/>
    <col min="9" max="9" width="7.8515625" style="13" customWidth="1"/>
    <col min="10" max="10" width="8.28125" style="13" customWidth="1"/>
    <col min="11" max="11" width="13.57421875" style="13" customWidth="1"/>
    <col min="12" max="16384" width="11.00390625" style="13" customWidth="1"/>
  </cols>
  <sheetData>
    <row r="1" ht="12.75">
      <c r="K1" s="13" t="s">
        <v>64</v>
      </c>
    </row>
    <row r="2" spans="1:11" ht="12.75">
      <c r="A2" s="13" t="s">
        <v>63</v>
      </c>
      <c r="K2" s="13" t="s">
        <v>22</v>
      </c>
    </row>
    <row r="3" spans="1:11" ht="12.75">
      <c r="A3" s="11" t="s">
        <v>0</v>
      </c>
      <c r="B3" s="11" t="s">
        <v>2</v>
      </c>
      <c r="C3" s="11" t="s">
        <v>1</v>
      </c>
      <c r="D3" s="11" t="s">
        <v>3</v>
      </c>
      <c r="E3" s="11" t="s">
        <v>65</v>
      </c>
      <c r="F3" s="11" t="s">
        <v>4</v>
      </c>
      <c r="G3" s="11" t="s">
        <v>5</v>
      </c>
      <c r="H3" s="11" t="s">
        <v>49</v>
      </c>
      <c r="I3" s="12" t="s">
        <v>6</v>
      </c>
      <c r="J3" s="12" t="s">
        <v>7</v>
      </c>
      <c r="K3" s="12" t="s">
        <v>12</v>
      </c>
    </row>
    <row r="4" spans="1:11" ht="12.75">
      <c r="A4" s="14">
        <v>1</v>
      </c>
      <c r="B4" s="21">
        <v>39828</v>
      </c>
      <c r="C4" s="23">
        <v>1</v>
      </c>
      <c r="D4" s="14" t="s">
        <v>17</v>
      </c>
      <c r="E4" s="14"/>
      <c r="F4" s="14" t="s">
        <v>20</v>
      </c>
      <c r="G4" s="24">
        <v>1000</v>
      </c>
      <c r="H4" s="26">
        <v>0.18</v>
      </c>
      <c r="I4" s="25">
        <f aca="true" t="shared" si="0" ref="I4:I9">+G4*H4</f>
        <v>180</v>
      </c>
      <c r="J4" s="25">
        <f aca="true" t="shared" si="1" ref="J4:J9">+G4+I4</f>
        <v>1180</v>
      </c>
      <c r="K4" s="25">
        <f>+G4*0.15</f>
        <v>150</v>
      </c>
    </row>
    <row r="5" spans="1:11" ht="12.75">
      <c r="A5" s="14">
        <v>2</v>
      </c>
      <c r="B5" s="21">
        <v>39838</v>
      </c>
      <c r="C5" s="23">
        <v>2</v>
      </c>
      <c r="D5" s="14" t="s">
        <v>15</v>
      </c>
      <c r="E5" s="14"/>
      <c r="F5" s="14" t="s">
        <v>18</v>
      </c>
      <c r="G5" s="24">
        <v>300</v>
      </c>
      <c r="H5" s="26">
        <v>0.18</v>
      </c>
      <c r="I5" s="25">
        <f t="shared" si="0"/>
        <v>54</v>
      </c>
      <c r="J5" s="25">
        <f t="shared" si="1"/>
        <v>354</v>
      </c>
      <c r="K5" s="25">
        <f>+G5*0.15</f>
        <v>45</v>
      </c>
    </row>
    <row r="6" spans="1:11" ht="12.75">
      <c r="A6" s="14">
        <v>3</v>
      </c>
      <c r="B6" s="21">
        <v>39857</v>
      </c>
      <c r="C6" s="23">
        <v>3</v>
      </c>
      <c r="D6" s="14" t="s">
        <v>21</v>
      </c>
      <c r="E6" s="14"/>
      <c r="F6" s="14" t="s">
        <v>19</v>
      </c>
      <c r="G6" s="24">
        <v>200</v>
      </c>
      <c r="H6" s="26">
        <v>0.18</v>
      </c>
      <c r="I6" s="25">
        <f t="shared" si="0"/>
        <v>36</v>
      </c>
      <c r="J6" s="25">
        <f t="shared" si="1"/>
        <v>236</v>
      </c>
      <c r="K6" s="25"/>
    </row>
    <row r="7" spans="1:11" ht="12.75">
      <c r="A7" s="16">
        <v>4</v>
      </c>
      <c r="B7" s="21">
        <v>39873</v>
      </c>
      <c r="C7" s="23">
        <v>4</v>
      </c>
      <c r="D7" s="14" t="s">
        <v>16</v>
      </c>
      <c r="E7" s="14"/>
      <c r="F7" s="14" t="s">
        <v>20</v>
      </c>
      <c r="G7" s="24">
        <v>500</v>
      </c>
      <c r="H7" s="26">
        <v>0.18</v>
      </c>
      <c r="I7" s="25">
        <f t="shared" si="0"/>
        <v>90</v>
      </c>
      <c r="J7" s="25">
        <f t="shared" si="1"/>
        <v>590</v>
      </c>
      <c r="K7" s="25">
        <f>+G7*0.15</f>
        <v>75</v>
      </c>
    </row>
    <row r="8" spans="1:11" ht="12.75">
      <c r="A8" s="16">
        <v>5</v>
      </c>
      <c r="B8" s="21">
        <v>39873</v>
      </c>
      <c r="C8" s="23">
        <v>5</v>
      </c>
      <c r="D8" s="14" t="s">
        <v>21</v>
      </c>
      <c r="E8" s="14"/>
      <c r="F8" s="14" t="s">
        <v>48</v>
      </c>
      <c r="G8" s="24">
        <v>100</v>
      </c>
      <c r="H8" s="26">
        <v>0.18</v>
      </c>
      <c r="I8" s="25">
        <f t="shared" si="0"/>
        <v>18</v>
      </c>
      <c r="J8" s="25">
        <f t="shared" si="1"/>
        <v>118</v>
      </c>
      <c r="K8" s="25"/>
    </row>
    <row r="9" spans="1:11" ht="12.75">
      <c r="A9" s="16">
        <v>6</v>
      </c>
      <c r="B9" s="21">
        <v>39901</v>
      </c>
      <c r="C9" s="23">
        <v>6</v>
      </c>
      <c r="D9" s="14" t="s">
        <v>27</v>
      </c>
      <c r="E9" s="14"/>
      <c r="F9" s="14" t="s">
        <v>20</v>
      </c>
      <c r="G9" s="24">
        <v>1200</v>
      </c>
      <c r="H9" s="26">
        <v>0.18</v>
      </c>
      <c r="I9" s="25">
        <f t="shared" si="0"/>
        <v>216</v>
      </c>
      <c r="J9" s="25">
        <f t="shared" si="1"/>
        <v>1416</v>
      </c>
      <c r="K9" s="25">
        <f>+G9*0.15</f>
        <v>180</v>
      </c>
    </row>
    <row r="10" spans="1:11" ht="12.75">
      <c r="A10" s="14"/>
      <c r="B10" s="14"/>
      <c r="C10" s="14"/>
      <c r="D10" s="14"/>
      <c r="E10" s="14"/>
      <c r="F10" s="14"/>
      <c r="G10" s="20"/>
      <c r="H10" s="16"/>
      <c r="I10" s="15"/>
      <c r="J10" s="15"/>
      <c r="K10" s="15"/>
    </row>
    <row r="11" spans="1:11" ht="12.75">
      <c r="A11" s="14"/>
      <c r="B11" s="14"/>
      <c r="C11" s="14"/>
      <c r="D11" s="14"/>
      <c r="E11" s="14"/>
      <c r="F11" s="14"/>
      <c r="G11" s="20"/>
      <c r="H11" s="16"/>
      <c r="I11" s="15"/>
      <c r="J11" s="15"/>
      <c r="K11" s="15"/>
    </row>
    <row r="12" spans="1:11" ht="12.75">
      <c r="A12" s="14"/>
      <c r="B12" s="14"/>
      <c r="C12" s="14"/>
      <c r="D12" s="14"/>
      <c r="E12" s="14"/>
      <c r="F12" s="14"/>
      <c r="G12" s="20"/>
      <c r="H12" s="16"/>
      <c r="I12" s="15"/>
      <c r="J12" s="15"/>
      <c r="K12" s="15"/>
    </row>
    <row r="13" spans="1:11" ht="12.75">
      <c r="A13" s="14"/>
      <c r="B13" s="14"/>
      <c r="C13" s="14"/>
      <c r="D13" s="14"/>
      <c r="E13" s="14"/>
      <c r="F13" s="14"/>
      <c r="G13" s="20"/>
      <c r="H13" s="16"/>
      <c r="I13" s="15"/>
      <c r="J13" s="15"/>
      <c r="K13" s="15"/>
    </row>
    <row r="14" spans="1:11" ht="12.75">
      <c r="A14" s="14"/>
      <c r="B14" s="14"/>
      <c r="C14" s="14"/>
      <c r="D14" s="14"/>
      <c r="E14" s="14"/>
      <c r="F14" s="14"/>
      <c r="G14" s="20"/>
      <c r="H14" s="16"/>
      <c r="I14" s="15"/>
      <c r="J14" s="15"/>
      <c r="K14" s="15"/>
    </row>
    <row r="15" spans="1:11" ht="12.75">
      <c r="A15" s="14"/>
      <c r="B15" s="14"/>
      <c r="C15" s="14"/>
      <c r="D15" s="14"/>
      <c r="E15" s="14"/>
      <c r="F15" s="14"/>
      <c r="G15" s="20"/>
      <c r="H15" s="16"/>
      <c r="I15" s="15"/>
      <c r="J15" s="15"/>
      <c r="K15" s="15"/>
    </row>
    <row r="16" spans="1:11" ht="12.75">
      <c r="A16" s="14"/>
      <c r="B16" s="14"/>
      <c r="C16" s="14"/>
      <c r="D16" s="14"/>
      <c r="E16" s="14"/>
      <c r="F16" s="14"/>
      <c r="G16" s="20"/>
      <c r="H16" s="16"/>
      <c r="I16" s="15"/>
      <c r="J16" s="15"/>
      <c r="K16" s="15"/>
    </row>
    <row r="17" spans="1:11" s="19" customFormat="1" ht="12.75">
      <c r="A17" s="17" t="s">
        <v>7</v>
      </c>
      <c r="B17" s="18"/>
      <c r="C17" s="18"/>
      <c r="D17" s="18"/>
      <c r="E17" s="18"/>
      <c r="F17" s="18"/>
      <c r="G17" s="28">
        <f>SUM(G4:G16)</f>
        <v>3300</v>
      </c>
      <c r="H17" s="28"/>
      <c r="I17" s="29">
        <f>SUM(I4:I16)</f>
        <v>594</v>
      </c>
      <c r="J17" s="29">
        <f>SUM(J4:J16)</f>
        <v>3894</v>
      </c>
      <c r="K17" s="29">
        <f>SUM(K4:K16)</f>
        <v>450</v>
      </c>
    </row>
    <row r="18" spans="7:9" ht="12.75">
      <c r="G18" s="72" t="s">
        <v>23</v>
      </c>
      <c r="H18" s="72"/>
      <c r="I18" s="72" t="s">
        <v>13</v>
      </c>
    </row>
    <row r="19" spans="1:5" ht="12.75">
      <c r="A19" s="73">
        <v>130</v>
      </c>
      <c r="B19" s="74"/>
      <c r="C19" s="74"/>
      <c r="D19" s="75" t="s">
        <v>44</v>
      </c>
      <c r="E19" s="75"/>
    </row>
    <row r="20" spans="1:5" ht="12.75">
      <c r="A20" s="74" t="s">
        <v>41</v>
      </c>
      <c r="B20" s="74"/>
      <c r="C20" s="74">
        <f>3300-1644.25</f>
        <v>1655.75</v>
      </c>
      <c r="D20" s="76" t="s">
        <v>45</v>
      </c>
      <c r="E20" s="77">
        <f>594-789.8</f>
        <v>-195.79999999999995</v>
      </c>
    </row>
    <row r="21" spans="1:5" ht="12.75">
      <c r="A21" s="74" t="s">
        <v>42</v>
      </c>
      <c r="B21" s="74"/>
      <c r="C21" s="74">
        <f>+C20*4</f>
        <v>6623</v>
      </c>
      <c r="D21" s="74"/>
      <c r="E21" s="74"/>
    </row>
    <row r="22" spans="1:5" ht="12.75">
      <c r="A22" s="74" t="s">
        <v>43</v>
      </c>
      <c r="B22" s="74"/>
      <c r="C22" s="78">
        <v>0.06</v>
      </c>
      <c r="D22" s="74"/>
      <c r="E22" s="74"/>
    </row>
    <row r="23" spans="1:5" ht="12.75">
      <c r="A23" s="74" t="s">
        <v>46</v>
      </c>
      <c r="B23" s="74"/>
      <c r="C23" s="74">
        <f>+C22*C20</f>
        <v>99.345</v>
      </c>
      <c r="D23" s="74"/>
      <c r="E23" s="74"/>
    </row>
    <row r="24" spans="1:5" ht="12.75">
      <c r="A24" s="74" t="s">
        <v>47</v>
      </c>
      <c r="B24" s="74"/>
      <c r="C24" s="79">
        <f>+C23-K17</f>
        <v>-350.655</v>
      </c>
      <c r="D24" s="74"/>
      <c r="E24" s="7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115" zoomScaleNormal="115" zoomScalePageLayoutView="0" workbookViewId="0" topLeftCell="A1">
      <selection activeCell="F23" sqref="F23"/>
    </sheetView>
  </sheetViews>
  <sheetFormatPr defaultColWidth="11.421875" defaultRowHeight="15"/>
  <cols>
    <col min="1" max="1" width="10.8515625" style="0" customWidth="1"/>
    <col min="2" max="2" width="12.28125" style="0" customWidth="1"/>
    <col min="3" max="3" width="10.8515625" style="0" customWidth="1"/>
    <col min="4" max="4" width="16.28125" style="0" customWidth="1"/>
    <col min="5" max="5" width="6.8515625" style="0" customWidth="1"/>
    <col min="6" max="6" width="30.140625" style="0" customWidth="1"/>
    <col min="7" max="7" width="15.00390625" style="0" customWidth="1"/>
    <col min="8" max="8" width="14.28125" style="0" customWidth="1"/>
    <col min="9" max="10" width="8.8515625" style="0" customWidth="1"/>
    <col min="11" max="11" width="12.7109375" style="0" customWidth="1"/>
    <col min="12" max="12" width="16.140625" style="0" customWidth="1"/>
  </cols>
  <sheetData>
    <row r="1" ht="15">
      <c r="A1" t="s">
        <v>61</v>
      </c>
    </row>
    <row r="2" spans="1:11" ht="15">
      <c r="A2" s="5" t="s">
        <v>0</v>
      </c>
      <c r="B2" s="5" t="s">
        <v>2</v>
      </c>
      <c r="C2" s="5" t="s">
        <v>1</v>
      </c>
      <c r="D2" s="5" t="s">
        <v>8</v>
      </c>
      <c r="E2" s="5" t="s">
        <v>65</v>
      </c>
      <c r="F2" s="5" t="s">
        <v>4</v>
      </c>
      <c r="G2" s="5" t="s">
        <v>5</v>
      </c>
      <c r="H2" s="5" t="s">
        <v>49</v>
      </c>
      <c r="I2" s="5" t="s">
        <v>6</v>
      </c>
      <c r="J2" s="5" t="s">
        <v>7</v>
      </c>
      <c r="K2" s="5" t="s">
        <v>11</v>
      </c>
    </row>
    <row r="3" spans="1:11" ht="15">
      <c r="A3" s="41">
        <v>1</v>
      </c>
      <c r="B3" s="43">
        <v>40179</v>
      </c>
      <c r="C3" s="44">
        <v>2320</v>
      </c>
      <c r="D3" s="45" t="s">
        <v>33</v>
      </c>
      <c r="E3" s="45"/>
      <c r="F3" s="46" t="s">
        <v>37</v>
      </c>
      <c r="G3" s="42"/>
      <c r="H3" s="41"/>
      <c r="I3" s="48">
        <v>360</v>
      </c>
      <c r="J3" s="47"/>
      <c r="K3" s="42"/>
    </row>
    <row r="4" spans="1:11" ht="15">
      <c r="A4" s="48">
        <v>2</v>
      </c>
      <c r="B4" s="43">
        <v>40179</v>
      </c>
      <c r="C4" s="44">
        <v>1972</v>
      </c>
      <c r="D4" s="45" t="s">
        <v>34</v>
      </c>
      <c r="E4" s="45"/>
      <c r="F4" s="46" t="s">
        <v>38</v>
      </c>
      <c r="G4" s="49"/>
      <c r="H4" s="53"/>
      <c r="I4" s="48">
        <v>306</v>
      </c>
      <c r="J4" s="47"/>
      <c r="K4" s="49"/>
    </row>
    <row r="5" spans="1:11" ht="15">
      <c r="A5" s="33">
        <v>3</v>
      </c>
      <c r="B5" s="37">
        <v>40193</v>
      </c>
      <c r="C5" s="33">
        <v>38</v>
      </c>
      <c r="D5" s="38" t="s">
        <v>24</v>
      </c>
      <c r="E5" s="38"/>
      <c r="F5" s="38" t="s">
        <v>51</v>
      </c>
      <c r="G5" s="39">
        <v>50</v>
      </c>
      <c r="H5" s="54">
        <v>0.18</v>
      </c>
      <c r="I5" s="33">
        <f>+G5*H5</f>
        <v>9</v>
      </c>
      <c r="J5" s="33">
        <f>+G5+I5</f>
        <v>59</v>
      </c>
      <c r="K5" s="39"/>
    </row>
    <row r="6" spans="1:11" ht="15">
      <c r="A6" s="32">
        <v>4</v>
      </c>
      <c r="B6" s="37">
        <v>40208</v>
      </c>
      <c r="C6" s="32" t="s">
        <v>50</v>
      </c>
      <c r="D6" s="38" t="s">
        <v>25</v>
      </c>
      <c r="E6" s="38"/>
      <c r="F6" s="38" t="s">
        <v>26</v>
      </c>
      <c r="G6" s="39"/>
      <c r="H6" s="55"/>
      <c r="I6" s="33"/>
      <c r="J6" s="33"/>
      <c r="K6" s="39">
        <v>251</v>
      </c>
    </row>
    <row r="7" spans="1:11" ht="15">
      <c r="A7" s="33">
        <v>5</v>
      </c>
      <c r="B7" s="37">
        <v>40222</v>
      </c>
      <c r="C7" s="33">
        <v>8</v>
      </c>
      <c r="D7" s="40" t="s">
        <v>28</v>
      </c>
      <c r="E7" s="40"/>
      <c r="F7" s="40" t="s">
        <v>29</v>
      </c>
      <c r="G7" s="39">
        <v>40</v>
      </c>
      <c r="H7" s="54">
        <v>0.08</v>
      </c>
      <c r="I7" s="33">
        <f>+G7*H7</f>
        <v>3.2</v>
      </c>
      <c r="J7" s="33">
        <f>+G7+I7</f>
        <v>43.2</v>
      </c>
      <c r="K7" s="39"/>
    </row>
    <row r="8" spans="1:11" ht="15">
      <c r="A8" s="33">
        <v>6</v>
      </c>
      <c r="B8" s="37">
        <v>40237</v>
      </c>
      <c r="C8" s="32" t="s">
        <v>50</v>
      </c>
      <c r="D8" s="38" t="s">
        <v>25</v>
      </c>
      <c r="E8" s="38"/>
      <c r="F8" s="38" t="s">
        <v>26</v>
      </c>
      <c r="G8" s="39"/>
      <c r="H8" s="55"/>
      <c r="I8" s="33"/>
      <c r="J8" s="33"/>
      <c r="K8" s="39">
        <v>251</v>
      </c>
    </row>
    <row r="9" spans="1:11" ht="15">
      <c r="A9" s="32">
        <v>7</v>
      </c>
      <c r="B9" s="37">
        <v>40239</v>
      </c>
      <c r="C9" s="33">
        <v>245</v>
      </c>
      <c r="D9" s="40" t="s">
        <v>30</v>
      </c>
      <c r="E9" s="40"/>
      <c r="F9" s="40" t="s">
        <v>40</v>
      </c>
      <c r="G9" s="39">
        <v>600</v>
      </c>
      <c r="H9" s="54">
        <v>0.18</v>
      </c>
      <c r="I9" s="33">
        <f>+G9*H9</f>
        <v>108</v>
      </c>
      <c r="J9" s="33">
        <f>+G9+I9</f>
        <v>708</v>
      </c>
      <c r="K9" s="39"/>
    </row>
    <row r="10" spans="1:11" ht="15">
      <c r="A10" s="33">
        <v>8</v>
      </c>
      <c r="B10" s="10">
        <v>40267</v>
      </c>
      <c r="C10" s="32" t="s">
        <v>50</v>
      </c>
      <c r="D10" s="38" t="s">
        <v>25</v>
      </c>
      <c r="E10" s="38"/>
      <c r="F10" s="38" t="s">
        <v>26</v>
      </c>
      <c r="G10" s="39"/>
      <c r="H10" s="55"/>
      <c r="I10" s="33"/>
      <c r="J10" s="33"/>
      <c r="K10" s="39">
        <v>251</v>
      </c>
    </row>
    <row r="11" spans="1:11" ht="15">
      <c r="A11" s="33">
        <v>9</v>
      </c>
      <c r="B11" s="10">
        <v>40267</v>
      </c>
      <c r="C11" s="30">
        <v>343454</v>
      </c>
      <c r="D11" s="40" t="s">
        <v>52</v>
      </c>
      <c r="E11" s="40"/>
      <c r="F11" s="3" t="s">
        <v>53</v>
      </c>
      <c r="G11" s="34">
        <v>20</v>
      </c>
      <c r="H11" s="54">
        <v>0.18</v>
      </c>
      <c r="I11" s="33">
        <f>+G11*H11</f>
        <v>3.5999999999999996</v>
      </c>
      <c r="J11" s="33">
        <f>+G11+I11</f>
        <v>23.6</v>
      </c>
      <c r="K11" s="34"/>
    </row>
    <row r="12" spans="1:11" ht="15">
      <c r="A12" s="32">
        <v>10</v>
      </c>
      <c r="B12" s="59">
        <v>40267</v>
      </c>
      <c r="F12" s="51" t="s">
        <v>31</v>
      </c>
      <c r="G12" s="34"/>
      <c r="H12" s="56"/>
      <c r="I12" s="30"/>
      <c r="J12" s="30"/>
      <c r="K12" s="52">
        <f>300/4</f>
        <v>75</v>
      </c>
    </row>
    <row r="13" spans="1:11" ht="15">
      <c r="A13" s="33">
        <v>11</v>
      </c>
      <c r="B13" s="59">
        <v>40267</v>
      </c>
      <c r="C13" s="2"/>
      <c r="D13" s="2"/>
      <c r="E13" s="2"/>
      <c r="F13" s="51" t="s">
        <v>32</v>
      </c>
      <c r="G13" s="36"/>
      <c r="H13" s="55"/>
      <c r="I13" s="31"/>
      <c r="J13" s="31"/>
      <c r="K13" s="52">
        <f>425/4</f>
        <v>106.25</v>
      </c>
    </row>
    <row r="14" spans="1:12" ht="15">
      <c r="A14" s="58">
        <v>12</v>
      </c>
      <c r="B14" s="50"/>
      <c r="C14" s="41" t="s">
        <v>50</v>
      </c>
      <c r="D14" s="51"/>
      <c r="E14" s="51"/>
      <c r="G14" s="52"/>
      <c r="H14" s="57"/>
      <c r="I14" s="44"/>
      <c r="J14" s="44"/>
      <c r="K14" s="60"/>
      <c r="L14" s="22"/>
    </row>
    <row r="15" spans="1:12" ht="15">
      <c r="A15" s="41">
        <v>13</v>
      </c>
      <c r="B15" s="50"/>
      <c r="C15" s="41" t="s">
        <v>50</v>
      </c>
      <c r="D15" s="51"/>
      <c r="E15" s="51"/>
      <c r="G15" s="52"/>
      <c r="H15" s="57"/>
      <c r="I15" s="44"/>
      <c r="J15" s="44"/>
      <c r="K15" s="60"/>
      <c r="L15" s="22"/>
    </row>
    <row r="16" spans="1:11" s="1" customFormat="1" ht="15">
      <c r="A16" s="4" t="s">
        <v>7</v>
      </c>
      <c r="B16" s="5"/>
      <c r="C16" s="5"/>
      <c r="D16" s="5"/>
      <c r="E16" s="5"/>
      <c r="F16" s="5"/>
      <c r="G16" s="63">
        <f>SUM(G3:G15)</f>
        <v>710</v>
      </c>
      <c r="H16" s="5"/>
      <c r="I16" s="5">
        <f>SUM(I3:I15)</f>
        <v>789.8000000000001</v>
      </c>
      <c r="J16" s="5"/>
      <c r="K16" s="63">
        <f>SUM(K3:K13)</f>
        <v>934.25</v>
      </c>
    </row>
    <row r="17" spans="9:10" ht="15">
      <c r="I17" s="19" t="s">
        <v>13</v>
      </c>
      <c r="J17" s="13"/>
    </row>
    <row r="22" spans="7:9" ht="15">
      <c r="G22" s="27" t="s">
        <v>39</v>
      </c>
      <c r="H22" s="62" t="s">
        <v>54</v>
      </c>
      <c r="I22" s="61">
        <f>+G16+K16</f>
        <v>1644.25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="115" zoomScaleNormal="115" zoomScalePageLayoutView="0" workbookViewId="0" topLeftCell="A3">
      <selection activeCell="B24" sqref="B24"/>
    </sheetView>
  </sheetViews>
  <sheetFormatPr defaultColWidth="11.421875" defaultRowHeight="15"/>
  <cols>
    <col min="1" max="1" width="10.7109375" style="0" customWidth="1"/>
    <col min="2" max="2" width="11.140625" style="0" customWidth="1"/>
    <col min="3" max="3" width="12.8515625" style="0" customWidth="1"/>
    <col min="4" max="4" width="14.00390625" style="0" customWidth="1"/>
    <col min="5" max="5" width="14.421875" style="0" customWidth="1"/>
    <col min="6" max="6" width="15.00390625" style="0" customWidth="1"/>
    <col min="7" max="7" width="6.7109375" style="0" customWidth="1"/>
    <col min="8" max="8" width="6.140625" style="0" customWidth="1"/>
    <col min="9" max="9" width="8.8515625" style="0" customWidth="1"/>
    <col min="10" max="10" width="10.421875" style="0" customWidth="1"/>
    <col min="11" max="11" width="9.00390625" style="0" customWidth="1"/>
    <col min="12" max="12" width="5.8515625" style="0" customWidth="1"/>
    <col min="13" max="13" width="19.57421875" style="0" customWidth="1"/>
  </cols>
  <sheetData>
    <row r="1" ht="15">
      <c r="A1" t="s">
        <v>62</v>
      </c>
    </row>
    <row r="2" spans="1:13" ht="15">
      <c r="A2" s="6" t="s">
        <v>0</v>
      </c>
      <c r="B2" s="6" t="s">
        <v>1</v>
      </c>
      <c r="C2" s="6" t="s">
        <v>2</v>
      </c>
      <c r="D2" s="6" t="s">
        <v>9</v>
      </c>
      <c r="E2" s="6" t="s">
        <v>4</v>
      </c>
      <c r="F2" s="6" t="s">
        <v>5</v>
      </c>
      <c r="G2" s="6" t="s">
        <v>49</v>
      </c>
      <c r="H2" s="6" t="s">
        <v>6</v>
      </c>
      <c r="I2" s="6" t="s">
        <v>7</v>
      </c>
      <c r="J2" s="6" t="s">
        <v>56</v>
      </c>
      <c r="K2" s="6" t="s">
        <v>57</v>
      </c>
      <c r="L2" s="6" t="s">
        <v>14</v>
      </c>
      <c r="M2" s="7" t="s">
        <v>10</v>
      </c>
    </row>
    <row r="3" spans="1:13" ht="15">
      <c r="A3" s="31">
        <v>1</v>
      </c>
      <c r="B3" s="31">
        <v>8</v>
      </c>
      <c r="C3" s="64">
        <v>40179</v>
      </c>
      <c r="D3" s="2" t="s">
        <v>33</v>
      </c>
      <c r="E3" s="2" t="s">
        <v>35</v>
      </c>
      <c r="F3" s="65">
        <v>2000</v>
      </c>
      <c r="G3" s="69">
        <v>0.18</v>
      </c>
      <c r="H3" s="31">
        <f>+F3*G3</f>
        <v>360</v>
      </c>
      <c r="I3" s="35">
        <f>+F3+H3</f>
        <v>2360</v>
      </c>
      <c r="J3" s="65">
        <f>+F3*0.15</f>
        <v>300</v>
      </c>
      <c r="K3" s="31"/>
      <c r="L3" s="31"/>
      <c r="M3" s="66">
        <f>SUM(J3)</f>
        <v>300</v>
      </c>
    </row>
    <row r="4" spans="1:13" ht="15">
      <c r="A4" s="31">
        <v>2</v>
      </c>
      <c r="B4" s="31">
        <v>3</v>
      </c>
      <c r="C4" s="64">
        <v>40179</v>
      </c>
      <c r="D4" s="2" t="s">
        <v>34</v>
      </c>
      <c r="E4" s="2" t="s">
        <v>36</v>
      </c>
      <c r="F4" s="65">
        <v>1700</v>
      </c>
      <c r="G4" s="69">
        <v>0.18</v>
      </c>
      <c r="H4" s="31">
        <f>+F4*G4</f>
        <v>306</v>
      </c>
      <c r="I4" s="35">
        <f>+F4+H4</f>
        <v>2006</v>
      </c>
      <c r="J4" s="65">
        <f>+F4*0.25</f>
        <v>425</v>
      </c>
      <c r="K4" s="31"/>
      <c r="L4" s="31"/>
      <c r="M4" s="66">
        <f aca="true" t="shared" si="0" ref="M4:M12">SUM(J4)</f>
        <v>425</v>
      </c>
    </row>
    <row r="5" spans="1:13" ht="15">
      <c r="A5" s="31">
        <v>3</v>
      </c>
      <c r="B5" s="31"/>
      <c r="C5" s="2"/>
      <c r="D5" s="2"/>
      <c r="E5" s="2"/>
      <c r="F5" s="65"/>
      <c r="G5" s="35"/>
      <c r="H5" s="31"/>
      <c r="I5" s="35"/>
      <c r="J5" s="65"/>
      <c r="K5" s="31"/>
      <c r="L5" s="31"/>
      <c r="M5" s="66">
        <f t="shared" si="0"/>
        <v>0</v>
      </c>
    </row>
    <row r="6" spans="1:13" ht="15">
      <c r="A6" s="35">
        <v>4</v>
      </c>
      <c r="B6" s="31"/>
      <c r="C6" s="2"/>
      <c r="D6" s="2"/>
      <c r="E6" s="2"/>
      <c r="F6" s="65"/>
      <c r="G6" s="35"/>
      <c r="H6" s="31"/>
      <c r="I6" s="35"/>
      <c r="J6" s="65"/>
      <c r="K6" s="31"/>
      <c r="L6" s="31"/>
      <c r="M6" s="66">
        <f t="shared" si="0"/>
        <v>0</v>
      </c>
    </row>
    <row r="7" spans="1:13" ht="15">
      <c r="A7" s="35">
        <v>5</v>
      </c>
      <c r="B7" s="31"/>
      <c r="C7" s="2"/>
      <c r="D7" s="2"/>
      <c r="E7" s="2"/>
      <c r="F7" s="65"/>
      <c r="G7" s="35"/>
      <c r="H7" s="31"/>
      <c r="I7" s="35"/>
      <c r="J7" s="65"/>
      <c r="K7" s="31"/>
      <c r="L7" s="31"/>
      <c r="M7" s="66">
        <f t="shared" si="0"/>
        <v>0</v>
      </c>
    </row>
    <row r="8" spans="1:13" ht="15">
      <c r="A8" s="35">
        <v>6</v>
      </c>
      <c r="B8" s="31"/>
      <c r="C8" s="2"/>
      <c r="D8" s="2"/>
      <c r="E8" s="2"/>
      <c r="F8" s="65"/>
      <c r="G8" s="35"/>
      <c r="H8" s="31"/>
      <c r="I8" s="35"/>
      <c r="J8" s="65"/>
      <c r="K8" s="31"/>
      <c r="L8" s="31"/>
      <c r="M8" s="66">
        <f t="shared" si="0"/>
        <v>0</v>
      </c>
    </row>
    <row r="9" spans="1:13" ht="15">
      <c r="A9" s="31"/>
      <c r="B9" s="31"/>
      <c r="C9" s="2"/>
      <c r="D9" s="2"/>
      <c r="E9" s="2"/>
      <c r="F9" s="65"/>
      <c r="G9" s="35"/>
      <c r="H9" s="31"/>
      <c r="I9" s="35"/>
      <c r="J9" s="65"/>
      <c r="K9" s="31"/>
      <c r="L9" s="31"/>
      <c r="M9" s="66">
        <f t="shared" si="0"/>
        <v>0</v>
      </c>
    </row>
    <row r="10" spans="1:13" ht="15">
      <c r="A10" s="31"/>
      <c r="B10" s="31"/>
      <c r="C10" s="2"/>
      <c r="D10" s="2"/>
      <c r="E10" s="2"/>
      <c r="F10" s="65"/>
      <c r="G10" s="35"/>
      <c r="H10" s="31"/>
      <c r="I10" s="35"/>
      <c r="J10" s="65"/>
      <c r="K10" s="31"/>
      <c r="L10" s="31"/>
      <c r="M10" s="66">
        <f t="shared" si="0"/>
        <v>0</v>
      </c>
    </row>
    <row r="11" spans="1:13" ht="15">
      <c r="A11" s="31"/>
      <c r="B11" s="31"/>
      <c r="C11" s="2"/>
      <c r="D11" s="2"/>
      <c r="E11" s="2"/>
      <c r="F11" s="65"/>
      <c r="G11" s="35"/>
      <c r="H11" s="31"/>
      <c r="I11" s="35"/>
      <c r="J11" s="65"/>
      <c r="K11" s="31"/>
      <c r="L11" s="31"/>
      <c r="M11" s="66">
        <f t="shared" si="0"/>
        <v>0</v>
      </c>
    </row>
    <row r="12" spans="2:13" ht="15">
      <c r="B12" s="2"/>
      <c r="C12" s="2"/>
      <c r="D12" s="2"/>
      <c r="E12" s="2"/>
      <c r="F12" s="65"/>
      <c r="G12" s="35"/>
      <c r="H12" s="31"/>
      <c r="I12" s="35"/>
      <c r="J12" s="65"/>
      <c r="K12" s="31"/>
      <c r="L12" s="31"/>
      <c r="M12" s="66">
        <f t="shared" si="0"/>
        <v>0</v>
      </c>
    </row>
    <row r="13" spans="1:13" s="1" customFormat="1" ht="15">
      <c r="A13" s="8" t="s">
        <v>7</v>
      </c>
      <c r="B13" s="9"/>
      <c r="C13" s="9"/>
      <c r="D13" s="9"/>
      <c r="E13" s="9"/>
      <c r="F13" s="67">
        <f>SUM(F3:F12)</f>
        <v>3700</v>
      </c>
      <c r="G13" s="67"/>
      <c r="H13" s="67">
        <f>SUM(H3:H12)</f>
        <v>666</v>
      </c>
      <c r="I13" s="67">
        <f>SUM(I3:I12)</f>
        <v>4366</v>
      </c>
      <c r="J13" s="68">
        <f>SUM(J3:J12)</f>
        <v>725</v>
      </c>
      <c r="K13" s="68"/>
      <c r="L13" s="68"/>
      <c r="M13" s="68">
        <f>SUM(M3:M12)</f>
        <v>725</v>
      </c>
    </row>
    <row r="16" spans="1:10" ht="15.75">
      <c r="A16" s="71" t="s">
        <v>55</v>
      </c>
      <c r="B16" s="71" t="s">
        <v>58</v>
      </c>
      <c r="C16" s="71"/>
      <c r="D16" s="71"/>
      <c r="E16" s="71"/>
      <c r="F16" s="71"/>
      <c r="G16" s="71"/>
      <c r="H16" s="71"/>
      <c r="I16" s="71"/>
      <c r="J16" s="70"/>
    </row>
    <row r="17" spans="1:10" ht="15.75">
      <c r="A17" s="71"/>
      <c r="B17" s="71" t="s">
        <v>59</v>
      </c>
      <c r="C17" s="71"/>
      <c r="D17" s="71"/>
      <c r="E17" s="71"/>
      <c r="F17" s="71"/>
      <c r="G17" s="71"/>
      <c r="H17" s="71"/>
      <c r="I17" s="71"/>
      <c r="J17" s="70"/>
    </row>
    <row r="18" spans="1:10" ht="15.75">
      <c r="A18" s="71"/>
      <c r="B18" s="71" t="s">
        <v>60</v>
      </c>
      <c r="C18" s="71"/>
      <c r="D18" s="71"/>
      <c r="E18" s="71"/>
      <c r="F18" s="71"/>
      <c r="G18" s="71"/>
      <c r="H18" s="71"/>
      <c r="I18" s="71"/>
      <c r="J18" s="7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</dc:creator>
  <cp:keywords/>
  <dc:description/>
  <cp:lastModifiedBy>Lara</cp:lastModifiedBy>
  <dcterms:created xsi:type="dcterms:W3CDTF">2009-02-03T12:15:01Z</dcterms:created>
  <dcterms:modified xsi:type="dcterms:W3CDTF">2010-10-01T09:21:52Z</dcterms:modified>
  <cp:category/>
  <cp:version/>
  <cp:contentType/>
  <cp:contentStatus/>
</cp:coreProperties>
</file>